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mandab\Documents\MIM\Calculators\"/>
    </mc:Choice>
  </mc:AlternateContent>
  <xr:revisionPtr revIDLastSave="0" documentId="8_{D4AFC31F-C9FF-4150-A9EF-6DAE1AEE713D}" xr6:coauthVersionLast="46" xr6:coauthVersionMax="46" xr10:uidLastSave="{00000000-0000-0000-0000-000000000000}"/>
  <bookViews>
    <workbookView xWindow="-98" yWindow="-98" windowWidth="20715" windowHeight="13276" tabRatio="922" xr2:uid="{00000000-000D-0000-FFFF-FFFF00000000}"/>
  </bookViews>
  <sheets>
    <sheet name="Instructions and Help" sheetId="3" r:id="rId1"/>
    <sheet name="2013 TMS 402_602" sheetId="1" r:id="rId2"/>
    <sheet name="2016 TMS 402_602" sheetId="2" r:id="rId3"/>
    <sheet name="Calculations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6" i="4"/>
  <c r="C36" i="1" l="1"/>
  <c r="E8" i="4"/>
  <c r="E6" i="4"/>
  <c r="D8" i="4"/>
  <c r="D6" i="4"/>
  <c r="G9" i="4"/>
  <c r="H9" i="4" s="1"/>
  <c r="H8" i="4"/>
  <c r="G7" i="4"/>
  <c r="H7" i="4" s="1"/>
  <c r="H6" i="4"/>
  <c r="E14" i="4" l="1"/>
  <c r="D14" i="4"/>
  <c r="D36" i="1" s="1"/>
  <c r="D36" i="2" l="1"/>
  <c r="C36" i="2" l="1"/>
</calcChain>
</file>

<file path=xl/sharedStrings.xml><?xml version="1.0" encoding="utf-8"?>
<sst xmlns="http://schemas.openxmlformats.org/spreadsheetml/2006/main" count="59" uniqueCount="33">
  <si>
    <t>Type M or S Mortar</t>
  </si>
  <si>
    <t>Type N Mortar</t>
  </si>
  <si>
    <t>Compressive Strength of Masonry based on the Compressive Strength of Concrete Masonry Units and Type of Mortar Used in Construction</t>
  </si>
  <si>
    <t>----</t>
  </si>
  <si>
    <t>psi</t>
  </si>
  <si>
    <t>Mortar Type =</t>
  </si>
  <si>
    <t>Nominal Unit Height =</t>
  </si>
  <si>
    <t>f'm</t>
  </si>
  <si>
    <t>in.</t>
  </si>
  <si>
    <t xml:space="preserve">Net Area Compressive Strength of Concrete Masonry, psi </t>
  </si>
  <si>
    <t>Net Area Compressive Strength of Concrete Masonry, psi</t>
  </si>
  <si>
    <t>Company:</t>
  </si>
  <si>
    <t>Project:</t>
  </si>
  <si>
    <t>Date:</t>
  </si>
  <si>
    <t>2013 TMS 402/602</t>
  </si>
  <si>
    <t>2016 TMS 402/602</t>
  </si>
  <si>
    <t>Review Inputs</t>
  </si>
  <si>
    <t>Value Entered</t>
  </si>
  <si>
    <t>15% Increase/
Decrease</t>
  </si>
  <si>
    <t>2013 TMS</t>
  </si>
  <si>
    <t>2016 TMS</t>
  </si>
  <si>
    <t>Req'd Strength</t>
  </si>
  <si>
    <t>Mortar Type Selected</t>
  </si>
  <si>
    <t>Outputs</t>
  </si>
  <si>
    <t>**for values of zero output will be "Review Inputs"</t>
  </si>
  <si>
    <t>CMU  Description:</t>
  </si>
  <si>
    <t>**Block is shown as an example. Other unit configurations can be used</t>
  </si>
  <si>
    <t xml:space="preserve">Net Area Compressive Strength of ASTM C90 Concrete Masonry Units, psi </t>
  </si>
  <si>
    <t>Net Area Compressive Strength of ASTM C90 Concrete Masonry Units, psi</t>
  </si>
  <si>
    <r>
      <rPr>
        <vertAlign val="superscript"/>
        <sz val="10"/>
        <color theme="1"/>
        <rFont val="Times New Roman"/>
        <family val="1"/>
      </rPr>
      <t>A</t>
    </r>
    <r>
      <rPr>
        <sz val="10"/>
        <color theme="1"/>
        <rFont val="Times New Roman"/>
        <family val="1"/>
      </rPr>
      <t xml:space="preserve"> Concrete masonry units shall meet the requirements of ASTM C90.
</t>
    </r>
    <r>
      <rPr>
        <vertAlign val="superscript"/>
        <sz val="10"/>
        <color theme="1"/>
        <rFont val="Times New Roman"/>
        <family val="1"/>
      </rPr>
      <t>B</t>
    </r>
    <r>
      <rPr>
        <sz val="10"/>
        <color theme="1"/>
        <rFont val="Times New Roman"/>
        <family val="1"/>
      </rPr>
      <t xml:space="preserve"> For unit less than 4 in. (102 mm) nominal height, use 85% of the 
   values listed.
</t>
    </r>
    <r>
      <rPr>
        <vertAlign val="super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 xml:space="preserve"> Mortar bed joints thickness shall not exceed 5/8 in. (15.9 mm).
</t>
    </r>
    <r>
      <rPr>
        <vertAlign val="superscript"/>
        <sz val="10"/>
        <color theme="1"/>
        <rFont val="Times New Roman"/>
        <family val="1"/>
      </rPr>
      <t>D</t>
    </r>
    <r>
      <rPr>
        <sz val="10"/>
        <color theme="1"/>
        <rFont val="Times New Roman"/>
        <family val="1"/>
      </rPr>
      <t xml:space="preserve"> Grout, when used, shall conform to the requirements of the TMS 
   402/602 and have a minimum specified compressive strength equal to or 
   greater than the specified masonry compressive strength (</t>
    </r>
    <r>
      <rPr>
        <i/>
        <sz val="10"/>
        <color theme="1"/>
        <rFont val="Times New Roman"/>
        <family val="1"/>
      </rPr>
      <t>f</t>
    </r>
    <r>
      <rPr>
        <i/>
        <vertAlign val="subscript"/>
        <sz val="10"/>
        <color theme="1"/>
        <rFont val="Times New Roman"/>
        <family val="1"/>
      </rPr>
      <t>'m</t>
    </r>
    <r>
      <rPr>
        <sz val="10"/>
        <color theme="1"/>
        <rFont val="Times New Roman"/>
        <family val="1"/>
      </rPr>
      <t xml:space="preserve">)
</t>
    </r>
  </si>
  <si>
    <t xml:space="preserve"> (WxHxL)</t>
  </si>
  <si>
    <t>Specified Compressive Strength of Masonry (f'm) =</t>
  </si>
  <si>
    <t>M or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</si>
</sst>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0"/>
      <color theme="1"/>
      <name val="Times New Roman"/>
      <family val="1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  <font>
      <i/>
      <sz val="10.5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auto="1"/>
      </left>
      <right style="double">
        <color theme="0"/>
      </right>
      <top style="double">
        <color auto="1"/>
      </top>
      <bottom style="double">
        <color theme="0"/>
      </bottom>
      <diagonal/>
    </border>
    <border>
      <left style="double">
        <color auto="1"/>
      </left>
      <right style="double">
        <color theme="0"/>
      </right>
      <top style="double">
        <color theme="0"/>
      </top>
      <bottom style="double">
        <color auto="1"/>
      </bottom>
      <diagonal/>
    </border>
    <border>
      <left style="double">
        <color theme="0"/>
      </left>
      <right style="double">
        <color theme="0"/>
      </right>
      <top style="double">
        <color auto="1"/>
      </top>
      <bottom style="double">
        <color theme="0"/>
      </bottom>
      <diagonal/>
    </border>
    <border>
      <left style="double">
        <color theme="0"/>
      </left>
      <right style="double">
        <color auto="1"/>
      </right>
      <top style="double">
        <color auto="1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auto="1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auto="1"/>
      </bottom>
      <diagonal/>
    </border>
    <border>
      <left style="double">
        <color theme="0"/>
      </left>
      <right style="double">
        <color auto="1"/>
      </right>
      <top style="double">
        <color theme="0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3" applyNumberFormat="0" applyAlignment="0" applyProtection="0"/>
  </cellStyleXfs>
  <cellXfs count="12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3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9" fillId="0" borderId="0" xfId="0" applyFont="1"/>
    <xf numFmtId="0" fontId="14" fillId="0" borderId="0" xfId="0" applyFont="1" applyAlignment="1">
      <alignment horizontal="right"/>
    </xf>
    <xf numFmtId="3" fontId="2" fillId="0" borderId="0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9" fillId="0" borderId="0" xfId="0" applyFont="1" applyAlignment="1">
      <alignment vertical="top" wrapText="1"/>
    </xf>
    <xf numFmtId="3" fontId="0" fillId="8" borderId="4" xfId="0" applyNumberFormat="1" applyFill="1" applyBorder="1" applyAlignment="1">
      <alignment horizontal="center"/>
    </xf>
    <xf numFmtId="3" fontId="0" fillId="13" borderId="4" xfId="0" applyNumberFormat="1" applyFill="1" applyBorder="1" applyAlignment="1">
      <alignment horizontal="center"/>
    </xf>
    <xf numFmtId="0" fontId="0" fillId="13" borderId="4" xfId="0" applyFill="1" applyBorder="1"/>
    <xf numFmtId="0" fontId="0" fillId="13" borderId="4" xfId="0" applyFill="1" applyBorder="1" applyAlignment="1">
      <alignment horizontal="center"/>
    </xf>
    <xf numFmtId="0" fontId="14" fillId="0" borderId="4" xfId="0" applyFont="1" applyBorder="1" applyAlignment="1">
      <alignment vertical="center"/>
    </xf>
    <xf numFmtId="0" fontId="0" fillId="8" borderId="4" xfId="0" applyFill="1" applyBorder="1"/>
    <xf numFmtId="0" fontId="0" fillId="8" borderId="4" xfId="0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13" fillId="0" borderId="0" xfId="3" applyFill="1" applyBorder="1"/>
    <xf numFmtId="0" fontId="14" fillId="9" borderId="30" xfId="0" applyFont="1" applyFill="1" applyBorder="1" applyAlignment="1">
      <alignment horizontal="center"/>
    </xf>
    <xf numFmtId="0" fontId="14" fillId="12" borderId="29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3" fontId="2" fillId="11" borderId="0" xfId="0" applyNumberFormat="1" applyFont="1" applyFill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 vertical="center"/>
    </xf>
    <xf numFmtId="3" fontId="2" fillId="11" borderId="1" xfId="0" quotePrefix="1" applyNumberFormat="1" applyFont="1" applyFill="1" applyBorder="1" applyAlignment="1">
      <alignment horizontal="center" vertical="center"/>
    </xf>
    <xf numFmtId="3" fontId="2" fillId="11" borderId="9" xfId="0" applyNumberFormat="1" applyFont="1" applyFill="1" applyBorder="1" applyAlignment="1">
      <alignment horizontal="center" vertical="center"/>
    </xf>
    <xf numFmtId="3" fontId="2" fillId="11" borderId="10" xfId="0" applyNumberFormat="1" applyFont="1" applyFill="1" applyBorder="1" applyAlignment="1">
      <alignment horizontal="center" vertical="center"/>
    </xf>
    <xf numFmtId="3" fontId="2" fillId="11" borderId="10" xfId="0" quotePrefix="1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12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5" fillId="0" borderId="16" xfId="0" applyFont="1" applyFill="1" applyBorder="1" applyProtection="1">
      <protection locked="0"/>
    </xf>
    <xf numFmtId="0" fontId="5" fillId="0" borderId="17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0" fontId="5" fillId="0" borderId="18" xfId="0" applyFont="1" applyFill="1" applyBorder="1" applyProtection="1">
      <protection locked="0"/>
    </xf>
    <xf numFmtId="0" fontId="5" fillId="0" borderId="19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49" fontId="5" fillId="2" borderId="2" xfId="0" applyNumberFormat="1" applyFont="1" applyFill="1" applyBorder="1" applyAlignment="1" applyProtection="1">
      <alignment horizontal="center"/>
      <protection locked="0"/>
    </xf>
    <xf numFmtId="14" fontId="5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8" fillId="2" borderId="5" xfId="1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8" fillId="0" borderId="16" xfId="0" applyFont="1" applyFill="1" applyBorder="1" applyProtection="1"/>
    <xf numFmtId="0" fontId="5" fillId="0" borderId="16" xfId="0" applyFont="1" applyFill="1" applyBorder="1" applyProtection="1"/>
    <xf numFmtId="0" fontId="6" fillId="0" borderId="16" xfId="0" applyFont="1" applyFill="1" applyBorder="1" applyProtection="1"/>
    <xf numFmtId="0" fontId="7" fillId="0" borderId="16" xfId="0" applyFont="1" applyFill="1" applyBorder="1" applyProtection="1"/>
    <xf numFmtId="0" fontId="6" fillId="0" borderId="16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3" fontId="0" fillId="4" borderId="5" xfId="0" applyNumberFormat="1" applyFill="1" applyBorder="1" applyAlignment="1" applyProtection="1">
      <alignment horizontal="center" vertical="center"/>
    </xf>
    <xf numFmtId="0" fontId="1" fillId="11" borderId="3" xfId="0" applyFont="1" applyFill="1" applyBorder="1" applyAlignment="1" applyProtection="1">
      <alignment horizontal="center" vertical="center"/>
    </xf>
    <xf numFmtId="0" fontId="1" fillId="11" borderId="8" xfId="0" applyFont="1" applyFill="1" applyBorder="1" applyAlignment="1" applyProtection="1">
      <alignment horizontal="center" vertical="center"/>
    </xf>
    <xf numFmtId="3" fontId="2" fillId="11" borderId="0" xfId="0" applyNumberFormat="1" applyFont="1" applyFill="1" applyAlignment="1" applyProtection="1">
      <alignment horizontal="center" vertical="center"/>
    </xf>
    <xf numFmtId="3" fontId="2" fillId="11" borderId="1" xfId="0" quotePrefix="1" applyNumberFormat="1" applyFont="1" applyFill="1" applyBorder="1" applyAlignment="1" applyProtection="1">
      <alignment horizontal="center" vertical="center"/>
    </xf>
    <xf numFmtId="3" fontId="2" fillId="11" borderId="1" xfId="0" applyNumberFormat="1" applyFont="1" applyFill="1" applyBorder="1" applyAlignment="1" applyProtection="1">
      <alignment horizontal="center" vertical="center"/>
    </xf>
    <xf numFmtId="3" fontId="2" fillId="11" borderId="0" xfId="0" applyNumberFormat="1" applyFont="1" applyFill="1" applyBorder="1" applyAlignment="1" applyProtection="1">
      <alignment horizontal="center" vertical="center"/>
    </xf>
    <xf numFmtId="3" fontId="2" fillId="11" borderId="9" xfId="0" applyNumberFormat="1" applyFont="1" applyFill="1" applyBorder="1" applyAlignment="1" applyProtection="1">
      <alignment horizontal="center" vertical="center"/>
    </xf>
    <xf numFmtId="3" fontId="2" fillId="11" borderId="10" xfId="0" applyNumberFormat="1" applyFont="1" applyFill="1" applyBorder="1" applyAlignment="1" applyProtection="1">
      <alignment horizontal="center" vertical="center"/>
    </xf>
    <xf numFmtId="0" fontId="0" fillId="11" borderId="10" xfId="0" quotePrefix="1" applyFill="1" applyBorder="1" applyAlignment="1" applyProtection="1">
      <alignment horizontal="center"/>
    </xf>
    <xf numFmtId="0" fontId="0" fillId="3" borderId="0" xfId="0" applyFill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5" fillId="10" borderId="7" xfId="0" applyFont="1" applyFill="1" applyBorder="1" applyAlignment="1" applyProtection="1">
      <alignment horizontal="center" vertical="center" wrapText="1"/>
    </xf>
    <xf numFmtId="0" fontId="1" fillId="11" borderId="0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1" fillId="11" borderId="8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3" fontId="2" fillId="11" borderId="22" xfId="0" applyNumberFormat="1" applyFont="1" applyFill="1" applyBorder="1" applyAlignment="1" applyProtection="1">
      <alignment horizontal="left" vertical="top" wrapText="1"/>
    </xf>
    <xf numFmtId="3" fontId="2" fillId="11" borderId="0" xfId="0" applyNumberFormat="1" applyFont="1" applyFill="1" applyBorder="1" applyAlignment="1" applyProtection="1">
      <alignment horizontal="left" vertical="top" wrapText="1"/>
    </xf>
    <xf numFmtId="3" fontId="2" fillId="11" borderId="5" xfId="0" applyNumberFormat="1" applyFont="1" applyFill="1" applyBorder="1" applyAlignment="1" applyProtection="1">
      <alignment horizontal="left" vertical="top" wrapText="1"/>
    </xf>
    <xf numFmtId="0" fontId="2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0" fillId="3" borderId="6" xfId="0" applyFill="1" applyBorder="1" applyAlignment="1">
      <alignment horizontal="right"/>
    </xf>
    <xf numFmtId="0" fontId="1" fillId="11" borderId="8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1" borderId="21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3" fontId="2" fillId="11" borderId="22" xfId="0" applyNumberFormat="1" applyFont="1" applyFill="1" applyBorder="1" applyAlignment="1">
      <alignment horizontal="left" vertical="top" wrapText="1"/>
    </xf>
    <xf numFmtId="3" fontId="2" fillId="11" borderId="0" xfId="0" applyNumberFormat="1" applyFont="1" applyFill="1" applyBorder="1" applyAlignment="1">
      <alignment horizontal="left" vertical="top" wrapText="1"/>
    </xf>
    <xf numFmtId="3" fontId="2" fillId="11" borderId="5" xfId="0" applyNumberFormat="1" applyFont="1" applyFill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7" fillId="6" borderId="31" xfId="2" applyFont="1" applyBorder="1" applyAlignment="1">
      <alignment horizontal="center"/>
    </xf>
    <xf numFmtId="0" fontId="17" fillId="6" borderId="32" xfId="2" applyFont="1" applyBorder="1" applyAlignment="1">
      <alignment horizontal="center"/>
    </xf>
    <xf numFmtId="3" fontId="0" fillId="13" borderId="4" xfId="0" applyNumberForma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3" fontId="0" fillId="8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12" borderId="4" xfId="0" applyFont="1" applyFill="1" applyBorder="1" applyAlignment="1">
      <alignment horizontal="center" vertical="center"/>
    </xf>
    <xf numFmtId="0" fontId="13" fillId="7" borderId="23" xfId="3" applyAlignment="1">
      <alignment horizontal="center" vertical="center" wrapText="1"/>
    </xf>
    <xf numFmtId="3" fontId="0" fillId="13" borderId="24" xfId="0" applyNumberFormat="1" applyFill="1" applyBorder="1" applyAlignment="1">
      <alignment horizontal="center" vertical="center"/>
    </xf>
    <xf numFmtId="3" fontId="0" fillId="13" borderId="25" xfId="0" applyNumberFormat="1" applyFill="1" applyBorder="1" applyAlignment="1">
      <alignment horizontal="center" vertical="center"/>
    </xf>
    <xf numFmtId="3" fontId="0" fillId="8" borderId="24" xfId="0" applyNumberFormat="1" applyFill="1" applyBorder="1" applyAlignment="1">
      <alignment horizontal="center" vertical="center"/>
    </xf>
    <xf numFmtId="3" fontId="0" fillId="8" borderId="25" xfId="0" applyNumberFormat="1" applyFill="1" applyBorder="1" applyAlignment="1">
      <alignment horizontal="center" vertical="center"/>
    </xf>
  </cellXfs>
  <cellStyles count="4">
    <cellStyle name="Calculation" xfId="3" builtinId="22"/>
    <cellStyle name="Input" xfId="2" builtinId="20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7E7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7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15</xdr:col>
      <xdr:colOff>9025</xdr:colOff>
      <xdr:row>28</xdr:row>
      <xdr:rowOff>5044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" y="47625"/>
          <a:ext cx="8857750" cy="56152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0" u="none" baseline="0">
              <a:latin typeface="+mn-lt"/>
              <a:cs typeface="Times New Roman" panose="02020603050405020304" pitchFamily="18" charset="0"/>
            </a:rPr>
            <a:t>     </a:t>
          </a:r>
        </a:p>
        <a:p>
          <a:pPr algn="l"/>
          <a:endParaRPr lang="en-US" sz="1600" b="0" u="none" baseline="0">
            <a:latin typeface="+mn-lt"/>
            <a:cs typeface="Times New Roman" panose="02020603050405020304" pitchFamily="18" charset="0"/>
          </a:endParaRPr>
        </a:p>
        <a:p>
          <a:pPr algn="l"/>
          <a:endParaRPr lang="en-US" sz="1600" b="0" u="none" baseline="0">
            <a:latin typeface="+mn-lt"/>
            <a:cs typeface="Times New Roman" panose="02020603050405020304" pitchFamily="18" charset="0"/>
          </a:endParaRPr>
        </a:p>
        <a:p>
          <a:pPr algn="l"/>
          <a:endParaRPr lang="en-US" sz="1600" b="0" u="none" baseline="0">
            <a:latin typeface="+mn-lt"/>
            <a:cs typeface="Times New Roman" panose="02020603050405020304" pitchFamily="18" charset="0"/>
          </a:endParaRPr>
        </a:p>
        <a:p>
          <a:pPr algn="l"/>
          <a:endParaRPr lang="en-US" sz="1600" b="0" u="none" baseline="0">
            <a:latin typeface="+mn-lt"/>
            <a:cs typeface="Times New Roman" panose="02020603050405020304" pitchFamily="18" charset="0"/>
          </a:endParaRPr>
        </a:p>
        <a:p>
          <a:pPr algn="l"/>
          <a:endParaRPr lang="en-US" sz="1600" b="1" u="sng">
            <a:latin typeface="+mn-lt"/>
            <a:cs typeface="Times New Roman" panose="02020603050405020304" pitchFamily="18" charset="0"/>
          </a:endParaRPr>
        </a:p>
        <a:p>
          <a:pPr algn="l"/>
          <a:r>
            <a:rPr lang="en-US" sz="1600" b="1" u="sng">
              <a:latin typeface="+mn-lt"/>
              <a:cs typeface="Times New Roman" panose="02020603050405020304" pitchFamily="18" charset="0"/>
            </a:rPr>
            <a:t>NCMA</a:t>
          </a:r>
          <a:r>
            <a:rPr lang="en-US" sz="1600" b="1" u="sng" baseline="0">
              <a:latin typeface="+mn-lt"/>
              <a:cs typeface="Times New Roman" panose="02020603050405020304" pitchFamily="18" charset="0"/>
            </a:rPr>
            <a:t> Unit Strength Method Calculator</a:t>
          </a:r>
          <a:endParaRPr lang="en-US" sz="1600" b="0" u="none" baseline="0">
            <a:latin typeface="+mn-lt"/>
            <a:cs typeface="Times New Roman" panose="02020603050405020304" pitchFamily="18" charset="0"/>
          </a:endParaRPr>
        </a:p>
        <a:p>
          <a:pPr algn="l"/>
          <a:endParaRPr lang="en-US" sz="1200" b="1" u="sng">
            <a:latin typeface="+mn-lt"/>
            <a:cs typeface="Times New Roman" panose="02020603050405020304" pitchFamily="18" charset="0"/>
          </a:endParaRPr>
        </a:p>
        <a:p>
          <a:pPr algn="l"/>
          <a:r>
            <a:rPr lang="en-US" sz="1600" b="0" u="none">
              <a:latin typeface="+mn-lt"/>
              <a:cs typeface="Times New Roman" panose="02020603050405020304" pitchFamily="18" charset="0"/>
            </a:rPr>
            <a:t>     </a:t>
          </a:r>
          <a:r>
            <a:rPr lang="en-US" sz="1200" b="0" u="none">
              <a:latin typeface="+mn-lt"/>
              <a:cs typeface="Times New Roman" panose="02020603050405020304" pitchFamily="18" charset="0"/>
            </a:rPr>
            <a:t>This spreadsheet provides calculations</a:t>
          </a:r>
          <a:r>
            <a:rPr lang="en-US" sz="1200" b="0" u="none" baseline="0">
              <a:latin typeface="+mn-lt"/>
              <a:cs typeface="Times New Roman" panose="02020603050405020304" pitchFamily="18" charset="0"/>
            </a:rPr>
            <a:t> of specified compressive strength of masonry (</a:t>
          </a:r>
          <a:r>
            <a:rPr lang="en-US" sz="1200" b="0" i="1" u="none" baseline="0">
              <a:latin typeface="+mn-lt"/>
              <a:cs typeface="Times New Roman" panose="02020603050405020304" pitchFamily="18" charset="0"/>
            </a:rPr>
            <a:t>f'</a:t>
          </a:r>
          <a:r>
            <a:rPr lang="en-US" sz="1200" b="0" i="1" u="none" baseline="-25000">
              <a:latin typeface="+mn-lt"/>
              <a:cs typeface="Times New Roman" panose="02020603050405020304" pitchFamily="18" charset="0"/>
            </a:rPr>
            <a:t>m</a:t>
          </a:r>
          <a:r>
            <a:rPr lang="en-US" sz="1200" b="0" u="none" baseline="0">
              <a:latin typeface="+mn-lt"/>
              <a:cs typeface="Times New Roman" panose="02020603050405020304" pitchFamily="18" charset="0"/>
            </a:rPr>
            <a:t>) or required compressive strength of CMU to satisfy a specific </a:t>
          </a:r>
          <a:r>
            <a:rPr lang="en-US" sz="1200" b="0" i="1" u="none" baseline="0">
              <a:latin typeface="+mn-lt"/>
              <a:cs typeface="Times New Roman" panose="02020603050405020304" pitchFamily="18" charset="0"/>
            </a:rPr>
            <a:t>f'</a:t>
          </a:r>
          <a:r>
            <a:rPr lang="en-US" sz="1200" b="0" i="1" u="none" baseline="-25000">
              <a:latin typeface="+mn-lt"/>
              <a:cs typeface="Times New Roman" panose="02020603050405020304" pitchFamily="18" charset="0"/>
            </a:rPr>
            <a:t>m</a:t>
          </a:r>
          <a:r>
            <a:rPr lang="en-US" sz="1200" b="0" u="none" baseline="0">
              <a:latin typeface="+mn-lt"/>
              <a:cs typeface="Times New Roman" panose="02020603050405020304" pitchFamily="18" charset="0"/>
            </a:rPr>
            <a:t>.</a:t>
          </a:r>
        </a:p>
        <a:p>
          <a:pPr algn="l"/>
          <a:endParaRPr lang="en-US" sz="1200" b="0" u="none" baseline="0">
            <a:latin typeface="+mn-lt"/>
            <a:cs typeface="Times New Roman" panose="02020603050405020304" pitchFamily="18" charset="0"/>
          </a:endParaRPr>
        </a:p>
        <a:p>
          <a:pPr algn="l"/>
          <a:r>
            <a:rPr lang="en-US" sz="1200" b="0" u="none" baseline="0">
              <a:latin typeface="+mn-lt"/>
              <a:cs typeface="Times New Roman" panose="02020603050405020304" pitchFamily="18" charset="0"/>
            </a:rPr>
            <a:t>       1. </a:t>
          </a:r>
          <a:r>
            <a:rPr lang="en-US" sz="1200" b="0" u="none" baseline="0">
              <a:solidFill>
                <a:schemeClr val="accent2"/>
              </a:solidFill>
              <a:latin typeface="+mn-lt"/>
              <a:cs typeface="Times New Roman" panose="02020603050405020304" pitchFamily="18" charset="0"/>
            </a:rPr>
            <a:t>Orange</a:t>
          </a:r>
          <a:r>
            <a:rPr lang="en-US" sz="1200" b="0" u="none" baseline="0">
              <a:latin typeface="+mn-lt"/>
              <a:cs typeface="Times New Roman" panose="02020603050405020304" pitchFamily="18" charset="0"/>
            </a:rPr>
            <a:t> cells are for user input</a:t>
          </a:r>
        </a:p>
        <a:p>
          <a:pPr algn="l"/>
          <a:r>
            <a:rPr lang="en-US" sz="1200" b="0" u="none" baseline="0">
              <a:latin typeface="+mn-lt"/>
              <a:cs typeface="Times New Roman" panose="02020603050405020304" pitchFamily="18" charset="0"/>
            </a:rPr>
            <a:t>       2. </a:t>
          </a:r>
          <a:r>
            <a:rPr lang="en-US" sz="1200" b="0" u="none" baseline="0">
              <a:solidFill>
                <a:srgbClr val="92D050"/>
              </a:solidFill>
              <a:latin typeface="+mn-lt"/>
              <a:cs typeface="Times New Roman" panose="02020603050405020304" pitchFamily="18" charset="0"/>
            </a:rPr>
            <a:t>Green</a:t>
          </a:r>
          <a:r>
            <a:rPr lang="en-US" sz="1200" b="0" u="none" baseline="0">
              <a:latin typeface="+mn-lt"/>
              <a:cs typeface="Times New Roman" panose="02020603050405020304" pitchFamily="18" charset="0"/>
            </a:rPr>
            <a:t> cell is the output of "</a:t>
          </a:r>
          <a:r>
            <a:rPr lang="en-US" sz="1200" b="0" i="1" u="none" baseline="0">
              <a:latin typeface="+mn-lt"/>
              <a:cs typeface="Times New Roman" panose="02020603050405020304" pitchFamily="18" charset="0"/>
            </a:rPr>
            <a:t>f'</a:t>
          </a:r>
          <a:r>
            <a:rPr lang="en-US" sz="1200" b="0" i="1" u="none" baseline="-25000">
              <a:latin typeface="+mn-lt"/>
              <a:cs typeface="Times New Roman" panose="02020603050405020304" pitchFamily="18" charset="0"/>
            </a:rPr>
            <a:t>m</a:t>
          </a:r>
          <a:r>
            <a:rPr lang="en-US" sz="1200" b="0" u="none" baseline="0">
              <a:latin typeface="+mn-lt"/>
              <a:cs typeface="Times New Roman" panose="02020603050405020304" pitchFamily="18" charset="0"/>
            </a:rPr>
            <a:t>" or the "required unit strength" depending on user input. This cell cannot be modified by the user.</a:t>
          </a:r>
        </a:p>
        <a:p>
          <a:pPr algn="l"/>
          <a:r>
            <a:rPr lang="en-US" sz="1200" b="0" u="none" baseline="0">
              <a:latin typeface="+mn-lt"/>
              <a:cs typeface="Times New Roman" panose="02020603050405020304" pitchFamily="18" charset="0"/>
            </a:rPr>
            <a:t>       3. </a:t>
          </a:r>
          <a:r>
            <a:rPr lang="en-US" sz="1200" b="0" u="none" baseline="0">
              <a:solidFill>
                <a:schemeClr val="accent1"/>
              </a:solidFill>
              <a:latin typeface="+mn-lt"/>
              <a:cs typeface="Times New Roman" panose="02020603050405020304" pitchFamily="18" charset="0"/>
            </a:rPr>
            <a:t>Blue</a:t>
          </a:r>
          <a:r>
            <a:rPr lang="en-US" sz="1200" b="0" u="none" baseline="0">
              <a:latin typeface="+mn-lt"/>
              <a:cs typeface="Times New Roman" panose="02020603050405020304" pitchFamily="18" charset="0"/>
            </a:rPr>
            <a:t> highlighted cells are optional input for CMU and/or project details.</a:t>
          </a:r>
        </a:p>
        <a:p>
          <a:pPr algn="l"/>
          <a:r>
            <a:rPr lang="en-US" sz="1200" b="0" u="none" baseline="0">
              <a:latin typeface="+mn-lt"/>
              <a:cs typeface="Times New Roman" panose="02020603050405020304" pitchFamily="18" charset="0"/>
            </a:rPr>
            <a:t>       4. For a more detailed instruction, double-click the link below to be directed to a PDF (will open in Adobe Acrobat)</a:t>
          </a:r>
        </a:p>
        <a:p>
          <a:pPr algn="l"/>
          <a:r>
            <a:rPr lang="en-US" sz="1200" b="0" u="none" baseline="0">
              <a:latin typeface="+mn-lt"/>
              <a:cs typeface="Times New Roman" panose="02020603050405020304" pitchFamily="18" charset="0"/>
            </a:rPr>
            <a:t>       5. To prevent inadvertent changing of the spreadsheet's functions, many of the cells are locked from editing.If you feel the need or   </a:t>
          </a:r>
        </a:p>
        <a:p>
          <a:pPr algn="l"/>
          <a:r>
            <a:rPr lang="en-US" sz="1200" b="0" u="none" baseline="0">
              <a:latin typeface="+mn-lt"/>
              <a:cs typeface="Times New Roman" panose="02020603050405020304" pitchFamily="18" charset="0"/>
            </a:rPr>
            <a:t>            desire to edit or alter the calculations in this sheet, the protection password is as follows:</a:t>
          </a:r>
        </a:p>
        <a:p>
          <a:pPr algn="l"/>
          <a:r>
            <a:rPr lang="en-US" sz="1200" b="0" u="none" baseline="0">
              <a:latin typeface="+mn-lt"/>
              <a:cs typeface="Times New Roman" panose="02020603050405020304" pitchFamily="18" charset="0"/>
            </a:rPr>
            <a:t>                               </a:t>
          </a:r>
          <a:r>
            <a:rPr lang="en-US" sz="1200" b="1" u="none" baseline="0">
              <a:latin typeface="Times New Roman" panose="02020603050405020304" pitchFamily="18" charset="0"/>
              <a:cs typeface="Times New Roman" panose="02020603050405020304" pitchFamily="18" charset="0"/>
            </a:rPr>
            <a:t>bloxrox</a:t>
          </a:r>
        </a:p>
        <a:p>
          <a:pPr algn="l"/>
          <a:endParaRPr lang="en-US" sz="1200" b="1" u="none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1" u="none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u="none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u="none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u="none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u="none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200" b="1" u="none" baseline="0">
              <a:latin typeface="+mn-lt"/>
              <a:cs typeface="Times New Roman" panose="02020603050405020304" pitchFamily="18" charset="0"/>
            </a:rPr>
            <a:t>Disclaimer: NCMA and the companies disseminating this technical information disclaim any and all responsibility and liability for the accuracy and the application of the information contained in this publication.</a:t>
          </a:r>
        </a:p>
        <a:p>
          <a:pPr algn="r"/>
          <a:r>
            <a:rPr lang="en-US" sz="1200" b="0" i="1" u="none" baseline="0">
              <a:latin typeface="+mn-lt"/>
              <a:cs typeface="Times New Roman" panose="02020603050405020304" pitchFamily="18" charset="0"/>
            </a:rPr>
            <a:t>Version 1.1, Revised 4/8/2019</a:t>
          </a:r>
        </a:p>
        <a:p>
          <a:pPr algn="l"/>
          <a:endParaRPr lang="en-US" sz="1200" b="0" u="none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95250</xdr:rowOff>
    </xdr:from>
    <xdr:to>
      <xdr:col>3</xdr:col>
      <xdr:colOff>555102</xdr:colOff>
      <xdr:row>7</xdr:row>
      <xdr:rowOff>100292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2136252" cy="1367117"/>
        </a:xfrm>
        <a:prstGeom prst="rect">
          <a:avLst/>
        </a:prstGeom>
      </xdr:spPr>
    </xdr:pic>
    <xdr:clientData/>
  </xdr:twoCellAnchor>
  <xdr:twoCellAnchor editAs="oneCell">
    <xdr:from>
      <xdr:col>10</xdr:col>
      <xdr:colOff>459441</xdr:colOff>
      <xdr:row>0</xdr:row>
      <xdr:rowOff>151278</xdr:rowOff>
    </xdr:from>
    <xdr:to>
      <xdr:col>14</xdr:col>
      <xdr:colOff>401529</xdr:colOff>
      <xdr:row>7</xdr:row>
      <xdr:rowOff>160803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941" y="151278"/>
          <a:ext cx="2304288" cy="1371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19</xdr:row>
          <xdr:rowOff>142875</xdr:rowOff>
        </xdr:from>
        <xdr:to>
          <xdr:col>3</xdr:col>
          <xdr:colOff>57150</xdr:colOff>
          <xdr:row>23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1051560</xdr:colOff>
      <xdr:row>6</xdr:row>
      <xdr:rowOff>38100</xdr:rowOff>
    </xdr:from>
    <xdr:to>
      <xdr:col>2</xdr:col>
      <xdr:colOff>769620</xdr:colOff>
      <xdr:row>13</xdr:row>
      <xdr:rowOff>125095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3219" t="37840" r="66282" b="36768"/>
        <a:stretch/>
      </xdr:blipFill>
      <xdr:spPr bwMode="auto">
        <a:xfrm>
          <a:off x="1882140" y="1143000"/>
          <a:ext cx="1935480" cy="1374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66675</xdr:rowOff>
    </xdr:from>
    <xdr:to>
      <xdr:col>1</xdr:col>
      <xdr:colOff>447675</xdr:colOff>
      <xdr:row>4</xdr:row>
      <xdr:rowOff>127584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1285875" cy="822909"/>
        </a:xfrm>
        <a:prstGeom prst="rect">
          <a:avLst/>
        </a:prstGeom>
      </xdr:spPr>
    </xdr:pic>
    <xdr:clientData/>
  </xdr:twoCellAnchor>
  <xdr:twoCellAnchor editAs="oneCell">
    <xdr:from>
      <xdr:col>1</xdr:col>
      <xdr:colOff>707091</xdr:colOff>
      <xdr:row>0</xdr:row>
      <xdr:rowOff>36978</xdr:rowOff>
    </xdr:from>
    <xdr:to>
      <xdr:col>2</xdr:col>
      <xdr:colOff>19050</xdr:colOff>
      <xdr:row>4</xdr:row>
      <xdr:rowOff>141099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491" y="36978"/>
          <a:ext cx="1455084" cy="866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6</xdr:row>
      <xdr:rowOff>68580</xdr:rowOff>
    </xdr:from>
    <xdr:to>
      <xdr:col>2</xdr:col>
      <xdr:colOff>1428078</xdr:colOff>
      <xdr:row>13</xdr:row>
      <xdr:rowOff>155575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3219" t="37840" r="66282" b="36768"/>
        <a:stretch/>
      </xdr:blipFill>
      <xdr:spPr bwMode="auto">
        <a:xfrm>
          <a:off x="2072640" y="1165860"/>
          <a:ext cx="2057400" cy="1374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78441</xdr:colOff>
      <xdr:row>0</xdr:row>
      <xdr:rowOff>52109</xdr:rowOff>
    </xdr:from>
    <xdr:to>
      <xdr:col>1</xdr:col>
      <xdr:colOff>445434</xdr:colOff>
      <xdr:row>4</xdr:row>
      <xdr:rowOff>113018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52109"/>
          <a:ext cx="1285875" cy="822909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0</xdr:row>
      <xdr:rowOff>22412</xdr:rowOff>
    </xdr:from>
    <xdr:to>
      <xdr:col>2</xdr:col>
      <xdr:colOff>703169</xdr:colOff>
      <xdr:row>4</xdr:row>
      <xdr:rowOff>126533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732" y="22412"/>
          <a:ext cx="1455084" cy="866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O32"/>
  <sheetViews>
    <sheetView tabSelected="1" zoomScaleNormal="100" workbookViewId="0">
      <selection activeCell="S14" sqref="S14"/>
    </sheetView>
  </sheetViews>
  <sheetFormatPr defaultColWidth="8.86328125" defaultRowHeight="14.25" x14ac:dyDescent="0.45"/>
  <cols>
    <col min="1" max="14" width="8.86328125" style="42"/>
    <col min="15" max="15" width="9.86328125" style="42" customWidth="1"/>
    <col min="16" max="16384" width="8.86328125" style="42"/>
  </cols>
  <sheetData>
    <row r="6" spans="2:15" ht="14.65" thickBot="1" x14ac:dyDescent="0.5"/>
    <row r="7" spans="2:15" ht="15" thickTop="1" thickBot="1" x14ac:dyDescent="0.5"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</row>
    <row r="8" spans="2:15" ht="18.399999999999999" thickTop="1" thickBot="1" x14ac:dyDescent="0.55000000000000004">
      <c r="B8" s="46"/>
      <c r="C8" s="70"/>
      <c r="D8" s="71"/>
      <c r="E8" s="71"/>
      <c r="F8" s="71"/>
      <c r="G8" s="71"/>
      <c r="H8" s="71"/>
      <c r="I8" s="71"/>
      <c r="J8" s="47"/>
      <c r="K8" s="47"/>
      <c r="L8" s="47"/>
      <c r="M8" s="47"/>
      <c r="N8" s="47"/>
      <c r="O8" s="48"/>
    </row>
    <row r="9" spans="2:15" ht="15" thickTop="1" thickBot="1" x14ac:dyDescent="0.5">
      <c r="B9" s="46"/>
      <c r="C9" s="72"/>
      <c r="D9" s="71"/>
      <c r="E9" s="71"/>
      <c r="F9" s="71"/>
      <c r="G9" s="71"/>
      <c r="H9" s="71"/>
      <c r="I9" s="71"/>
      <c r="J9" s="47"/>
      <c r="K9" s="47"/>
      <c r="L9" s="47"/>
      <c r="M9" s="47"/>
      <c r="N9" s="47"/>
      <c r="O9" s="48"/>
    </row>
    <row r="10" spans="2:15" ht="15" thickTop="1" thickBot="1" x14ac:dyDescent="0.5">
      <c r="B10" s="46"/>
      <c r="C10" s="71"/>
      <c r="D10" s="71"/>
      <c r="E10" s="71"/>
      <c r="F10" s="71"/>
      <c r="G10" s="71"/>
      <c r="H10" s="71"/>
      <c r="I10" s="71"/>
      <c r="J10" s="47"/>
      <c r="K10" s="47"/>
      <c r="L10" s="47"/>
      <c r="M10" s="47"/>
      <c r="N10" s="47"/>
      <c r="O10" s="48"/>
    </row>
    <row r="11" spans="2:15" ht="15" thickTop="1" thickBot="1" x14ac:dyDescent="0.5">
      <c r="B11" s="46"/>
      <c r="C11" s="73"/>
      <c r="D11" s="71"/>
      <c r="E11" s="71"/>
      <c r="F11" s="71"/>
      <c r="G11" s="71"/>
      <c r="H11" s="71"/>
      <c r="I11" s="71"/>
      <c r="J11" s="47"/>
      <c r="K11" s="47"/>
      <c r="L11" s="47"/>
      <c r="M11" s="47"/>
      <c r="N11" s="47"/>
      <c r="O11" s="48"/>
    </row>
    <row r="12" spans="2:15" ht="15" thickTop="1" thickBot="1" x14ac:dyDescent="0.5">
      <c r="B12" s="46"/>
      <c r="C12" s="74"/>
      <c r="D12" s="72"/>
      <c r="E12" s="71"/>
      <c r="F12" s="71"/>
      <c r="G12" s="71"/>
      <c r="H12" s="71"/>
      <c r="I12" s="71"/>
      <c r="J12" s="47"/>
      <c r="K12" s="47"/>
      <c r="L12" s="47"/>
      <c r="M12" s="47"/>
      <c r="N12" s="47"/>
      <c r="O12" s="48"/>
    </row>
    <row r="13" spans="2:15" ht="15" thickTop="1" thickBot="1" x14ac:dyDescent="0.5">
      <c r="B13" s="46"/>
      <c r="C13" s="74"/>
      <c r="D13" s="72"/>
      <c r="E13" s="71"/>
      <c r="F13" s="71"/>
      <c r="G13" s="71"/>
      <c r="H13" s="71"/>
      <c r="I13" s="71"/>
      <c r="J13" s="47"/>
      <c r="K13" s="47"/>
      <c r="L13" s="47"/>
      <c r="M13" s="47"/>
      <c r="N13" s="47"/>
      <c r="O13" s="48"/>
    </row>
    <row r="14" spans="2:15" ht="15" thickTop="1" thickBot="1" x14ac:dyDescent="0.5">
      <c r="B14" s="46"/>
      <c r="C14" s="74"/>
      <c r="D14" s="72"/>
      <c r="E14" s="71"/>
      <c r="F14" s="71"/>
      <c r="G14" s="71"/>
      <c r="H14" s="71"/>
      <c r="I14" s="71"/>
      <c r="J14" s="47"/>
      <c r="K14" s="47"/>
      <c r="L14" s="47"/>
      <c r="M14" s="47"/>
      <c r="N14" s="47"/>
      <c r="O14" s="48"/>
    </row>
    <row r="15" spans="2:15" ht="15" thickTop="1" thickBot="1" x14ac:dyDescent="0.5">
      <c r="B15" s="46"/>
      <c r="C15" s="74"/>
      <c r="D15" s="72"/>
      <c r="E15" s="71"/>
      <c r="F15" s="71"/>
      <c r="G15" s="71"/>
      <c r="H15" s="71"/>
      <c r="I15" s="71"/>
      <c r="J15" s="47"/>
      <c r="K15" s="47"/>
      <c r="L15" s="47"/>
      <c r="M15" s="47"/>
      <c r="N15" s="47"/>
      <c r="O15" s="48"/>
    </row>
    <row r="16" spans="2:15" ht="15" thickTop="1" thickBot="1" x14ac:dyDescent="0.5">
      <c r="B16" s="46"/>
      <c r="C16" s="49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</row>
    <row r="17" spans="2:15" ht="15" thickTop="1" thickBot="1" x14ac:dyDescent="0.5">
      <c r="B17" s="46"/>
      <c r="C17" s="49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</row>
    <row r="18" spans="2:15" ht="15" thickTop="1" thickBot="1" x14ac:dyDescent="0.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</row>
    <row r="19" spans="2:15" ht="15" thickTop="1" thickBot="1" x14ac:dyDescent="0.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</row>
    <row r="20" spans="2:15" ht="15" thickTop="1" thickBot="1" x14ac:dyDescent="0.5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</row>
    <row r="21" spans="2:15" ht="14.65" thickTop="1" x14ac:dyDescent="0.45"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2:15" x14ac:dyDescent="0.45"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2:15" x14ac:dyDescent="0.45"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2:15" x14ac:dyDescent="0.45"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2:15" x14ac:dyDescent="0.45"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2:15" x14ac:dyDescent="0.45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2:15" x14ac:dyDescent="0.45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2:15" x14ac:dyDescent="0.45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2:15" x14ac:dyDescent="0.45"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2:15" x14ac:dyDescent="0.45"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2:15" x14ac:dyDescent="0.45"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2:15" x14ac:dyDescent="0.45"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</sheetData>
  <sheetProtection selectLockedCell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25" r:id="rId4">
          <objectPr defaultSize="0" r:id="rId5">
            <anchor moveWithCells="1">
              <from>
                <xdr:col>1</xdr:col>
                <xdr:colOff>323850</xdr:colOff>
                <xdr:row>19</xdr:row>
                <xdr:rowOff>142875</xdr:rowOff>
              </from>
              <to>
                <xdr:col>3</xdr:col>
                <xdr:colOff>57150</xdr:colOff>
                <xdr:row>23</xdr:row>
                <xdr:rowOff>38100</xdr:rowOff>
              </to>
            </anchor>
          </objectPr>
        </oleObject>
      </mc:Choice>
      <mc:Fallback>
        <oleObject progId="AcroExch.Document.DC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zoomScaleNormal="100" workbookViewId="0">
      <selection activeCell="E2" sqref="E2"/>
    </sheetView>
  </sheetViews>
  <sheetFormatPr defaultColWidth="8.86328125" defaultRowHeight="14.25" x14ac:dyDescent="0.45"/>
  <cols>
    <col min="1" max="1" width="13.73046875" style="42" customWidth="1"/>
    <col min="2" max="2" width="32.1328125" style="42" customWidth="1"/>
    <col min="3" max="4" width="17.73046875" style="42" customWidth="1"/>
    <col min="5" max="5" width="19.1328125" style="42" customWidth="1"/>
    <col min="6" max="9" width="8.86328125" style="42" customWidth="1"/>
    <col min="10" max="12" width="8.86328125" style="42"/>
    <col min="13" max="15" width="8.86328125" style="42" customWidth="1"/>
    <col min="16" max="16384" width="8.86328125" style="42"/>
  </cols>
  <sheetData>
    <row r="1" spans="1:5" x14ac:dyDescent="0.45">
      <c r="D1" s="54" t="s">
        <v>11</v>
      </c>
      <c r="E1" s="55"/>
    </row>
    <row r="2" spans="1:5" x14ac:dyDescent="0.45">
      <c r="D2" s="54" t="s">
        <v>12</v>
      </c>
      <c r="E2" s="56"/>
    </row>
    <row r="3" spans="1:5" x14ac:dyDescent="0.45">
      <c r="D3" s="54" t="s">
        <v>13</v>
      </c>
      <c r="E3" s="57"/>
    </row>
    <row r="4" spans="1:5" x14ac:dyDescent="0.45">
      <c r="D4" s="58"/>
    </row>
    <row r="5" spans="1:5" x14ac:dyDescent="0.45">
      <c r="D5" s="58"/>
    </row>
    <row r="6" spans="1:5" ht="14.65" thickBot="1" x14ac:dyDescent="0.5">
      <c r="B6" s="59" t="s">
        <v>25</v>
      </c>
      <c r="C6" s="60"/>
      <c r="D6" s="61" t="s">
        <v>30</v>
      </c>
      <c r="E6" s="62"/>
    </row>
    <row r="7" spans="1:5" ht="14.65" thickTop="1" x14ac:dyDescent="0.45">
      <c r="B7" s="88"/>
      <c r="C7" s="88"/>
      <c r="D7" s="88"/>
      <c r="E7" s="62"/>
    </row>
    <row r="8" spans="1:5" x14ac:dyDescent="0.45">
      <c r="B8" s="88"/>
      <c r="C8" s="88"/>
      <c r="D8" s="88"/>
      <c r="E8" s="62"/>
    </row>
    <row r="9" spans="1:5" x14ac:dyDescent="0.45">
      <c r="B9" s="88"/>
      <c r="C9" s="88"/>
      <c r="D9" s="88"/>
      <c r="E9" s="62"/>
    </row>
    <row r="10" spans="1:5" x14ac:dyDescent="0.45">
      <c r="B10" s="88"/>
      <c r="C10" s="88"/>
      <c r="D10" s="88"/>
      <c r="E10" s="62"/>
    </row>
    <row r="11" spans="1:5" x14ac:dyDescent="0.45">
      <c r="B11" s="88"/>
      <c r="C11" s="88"/>
      <c r="D11" s="88"/>
      <c r="E11" s="62"/>
    </row>
    <row r="12" spans="1:5" x14ac:dyDescent="0.45">
      <c r="B12" s="88"/>
      <c r="C12" s="88"/>
      <c r="D12" s="88"/>
    </row>
    <row r="13" spans="1:5" x14ac:dyDescent="0.45">
      <c r="B13" s="88"/>
      <c r="C13" s="88"/>
      <c r="D13" s="88"/>
    </row>
    <row r="14" spans="1:5" x14ac:dyDescent="0.45">
      <c r="B14" s="88"/>
      <c r="C14" s="88"/>
      <c r="D14" s="88"/>
    </row>
    <row r="15" spans="1:5" x14ac:dyDescent="0.45">
      <c r="B15" s="97" t="s">
        <v>26</v>
      </c>
      <c r="C15" s="97"/>
      <c r="D15" s="97"/>
    </row>
    <row r="16" spans="1:5" x14ac:dyDescent="0.45">
      <c r="A16" s="58"/>
    </row>
    <row r="17" spans="2:9" x14ac:dyDescent="0.45">
      <c r="B17" s="63"/>
      <c r="C17" s="63"/>
      <c r="D17" s="63"/>
    </row>
    <row r="18" spans="2:9" ht="36" customHeight="1" x14ac:dyDescent="0.45">
      <c r="B18" s="89" t="s">
        <v>2</v>
      </c>
      <c r="C18" s="89"/>
      <c r="D18" s="89"/>
    </row>
    <row r="19" spans="2:9" ht="33" customHeight="1" x14ac:dyDescent="0.45">
      <c r="B19" s="90" t="s">
        <v>10</v>
      </c>
      <c r="C19" s="92" t="s">
        <v>28</v>
      </c>
      <c r="D19" s="93"/>
    </row>
    <row r="20" spans="2:9" x14ac:dyDescent="0.45">
      <c r="B20" s="91"/>
      <c r="C20" s="77" t="s">
        <v>0</v>
      </c>
      <c r="D20" s="78" t="s">
        <v>1</v>
      </c>
    </row>
    <row r="21" spans="2:9" x14ac:dyDescent="0.45">
      <c r="B21" s="79">
        <v>1700</v>
      </c>
      <c r="C21" s="80" t="s">
        <v>3</v>
      </c>
      <c r="D21" s="81">
        <v>1900</v>
      </c>
    </row>
    <row r="22" spans="2:9" x14ac:dyDescent="0.45">
      <c r="B22" s="79">
        <v>1900</v>
      </c>
      <c r="C22" s="81">
        <v>1900</v>
      </c>
      <c r="D22" s="81">
        <v>2350</v>
      </c>
    </row>
    <row r="23" spans="2:9" x14ac:dyDescent="0.45">
      <c r="B23" s="79">
        <v>2000</v>
      </c>
      <c r="C23" s="81">
        <v>2000</v>
      </c>
      <c r="D23" s="81">
        <v>2650</v>
      </c>
    </row>
    <row r="24" spans="2:9" x14ac:dyDescent="0.45">
      <c r="B24" s="79">
        <v>2250</v>
      </c>
      <c r="C24" s="81">
        <v>2600</v>
      </c>
      <c r="D24" s="81">
        <v>3400</v>
      </c>
    </row>
    <row r="25" spans="2:9" x14ac:dyDescent="0.45">
      <c r="B25" s="79">
        <v>2500</v>
      </c>
      <c r="C25" s="81">
        <v>3250</v>
      </c>
      <c r="D25" s="80">
        <v>4350</v>
      </c>
    </row>
    <row r="26" spans="2:9" x14ac:dyDescent="0.45">
      <c r="B26" s="82">
        <v>2750</v>
      </c>
      <c r="C26" s="81">
        <v>3900</v>
      </c>
      <c r="D26" s="80" t="s">
        <v>3</v>
      </c>
    </row>
    <row r="27" spans="2:9" ht="14.65" thickBot="1" x14ac:dyDescent="0.5">
      <c r="B27" s="83">
        <v>3000</v>
      </c>
      <c r="C27" s="84">
        <v>4500</v>
      </c>
      <c r="D27" s="85" t="s">
        <v>3</v>
      </c>
    </row>
    <row r="28" spans="2:9" ht="34.9" customHeight="1" x14ac:dyDescent="0.45">
      <c r="B28" s="94" t="s">
        <v>29</v>
      </c>
      <c r="C28" s="94"/>
      <c r="D28" s="94"/>
    </row>
    <row r="29" spans="2:9" ht="34.9" customHeight="1" x14ac:dyDescent="0.45">
      <c r="B29" s="95"/>
      <c r="C29" s="95"/>
      <c r="D29" s="95"/>
    </row>
    <row r="30" spans="2:9" ht="34.9" customHeight="1" thickBot="1" x14ac:dyDescent="0.5">
      <c r="B30" s="96"/>
      <c r="C30" s="96"/>
      <c r="D30" s="96"/>
      <c r="I30" s="64"/>
    </row>
    <row r="31" spans="2:9" ht="14.65" thickTop="1" x14ac:dyDescent="0.45">
      <c r="I31" s="64"/>
    </row>
    <row r="32" spans="2:9" x14ac:dyDescent="0.45">
      <c r="B32" s="86" t="s">
        <v>31</v>
      </c>
      <c r="C32" s="87"/>
      <c r="D32" s="65">
        <v>3000</v>
      </c>
      <c r="E32" s="42" t="s">
        <v>4</v>
      </c>
    </row>
    <row r="33" spans="2:5" x14ac:dyDescent="0.45">
      <c r="C33" s="66" t="s">
        <v>5</v>
      </c>
      <c r="D33" s="67" t="s">
        <v>32</v>
      </c>
    </row>
    <row r="34" spans="2:5" x14ac:dyDescent="0.45">
      <c r="C34" s="66" t="s">
        <v>6</v>
      </c>
      <c r="D34" s="68">
        <v>8</v>
      </c>
      <c r="E34" s="42" t="s">
        <v>8</v>
      </c>
    </row>
    <row r="36" spans="2:5" ht="14.65" thickBot="1" x14ac:dyDescent="0.5">
      <c r="C36" s="75" t="str">
        <f>IF(B32="Compressive Strength of CMU =","f'm =","Required Compressive Strength =")</f>
        <v>Required Compressive Strength =</v>
      </c>
      <c r="D36" s="76">
        <f>IF(Calculations!D14&lt;&gt;0,Calculations!D14,Calculations!D15)</f>
        <v>4500</v>
      </c>
      <c r="E36" s="42" t="s">
        <v>4</v>
      </c>
    </row>
    <row r="37" spans="2:5" ht="14.65" thickTop="1" x14ac:dyDescent="0.45"/>
    <row r="39" spans="2:5" ht="14.65" thickTop="1" x14ac:dyDescent="0.45"/>
    <row r="41" spans="2:5" x14ac:dyDescent="0.45">
      <c r="B41" s="69"/>
    </row>
  </sheetData>
  <sheetProtection algorithmName="SHA-512" hashValue="+BpmWMuMwA8mUjkMUQFx9TKam70lq8NiJGu55gPcVwg/IynSVophJbGHnXxMMk+OQibEfOh+iauxR9dH/4fcQA==" saltValue="kKGib4dJYeRp3676GzuW6w==" spinCount="100000" sheet="1" objects="1" scenarios="1"/>
  <mergeCells count="7">
    <mergeCell ref="B32:C32"/>
    <mergeCell ref="B7:D14"/>
    <mergeCell ref="B18:D18"/>
    <mergeCell ref="B19:B20"/>
    <mergeCell ref="C19:D19"/>
    <mergeCell ref="B28:D30"/>
    <mergeCell ref="B15:D15"/>
  </mergeCells>
  <dataValidations count="2">
    <dataValidation type="list" allowBlank="1" showInputMessage="1" showErrorMessage="1" sqref="D33" xr:uid="{00000000-0002-0000-0100-000000000000}">
      <formula1>"M or S, N"</formula1>
    </dataValidation>
    <dataValidation type="list" allowBlank="1" showInputMessage="1" showErrorMessage="1" sqref="B32:C32" xr:uid="{00000000-0002-0000-0100-000001000000}">
      <formula1>"Compressive Strength of CMU =,Specified Compressive Strength of Masonry (f'm) ="</formula1>
    </dataValidation>
  </dataValidations>
  <pageMargins left="0.7" right="0.7" top="0.75" bottom="0.75" header="0.3" footer="0.3"/>
  <pageSetup orientation="portrait" r:id="rId1"/>
  <headerFooter differentFirst="1">
    <firstHeader>&amp;C&amp;"-,Bold"NCMA Unit Strength Calculator
2013 TMS 402/602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topLeftCell="A13" zoomScaleNormal="100" workbookViewId="0">
      <selection activeCell="D32" activeCellId="3" sqref="E1:E3 C6 B32:C32 D32:D34"/>
    </sheetView>
  </sheetViews>
  <sheetFormatPr defaultColWidth="8.86328125" defaultRowHeight="14.25" x14ac:dyDescent="0.45"/>
  <cols>
    <col min="1" max="1" width="13.73046875" customWidth="1"/>
    <col min="2" max="2" width="21.86328125" customWidth="1"/>
    <col min="3" max="3" width="31.1328125" customWidth="1"/>
    <col min="4" max="4" width="17.73046875" customWidth="1"/>
    <col min="5" max="5" width="19.1328125" customWidth="1"/>
    <col min="7" max="7" width="12.73046875" customWidth="1"/>
    <col min="8" max="8" width="11.3984375" customWidth="1"/>
    <col min="9" max="9" width="8.86328125" customWidth="1"/>
    <col min="13" max="15" width="8.86328125" customWidth="1"/>
  </cols>
  <sheetData>
    <row r="1" spans="1:5" x14ac:dyDescent="0.45">
      <c r="D1" s="8" t="s">
        <v>11</v>
      </c>
      <c r="E1" s="28"/>
    </row>
    <row r="2" spans="1:5" x14ac:dyDescent="0.45">
      <c r="D2" s="8" t="s">
        <v>12</v>
      </c>
      <c r="E2" s="29"/>
    </row>
    <row r="3" spans="1:5" x14ac:dyDescent="0.45">
      <c r="D3" s="8" t="s">
        <v>13</v>
      </c>
      <c r="E3" s="30"/>
    </row>
    <row r="5" spans="1:5" x14ac:dyDescent="0.45">
      <c r="D5" s="2"/>
    </row>
    <row r="6" spans="1:5" ht="14.65" thickBot="1" x14ac:dyDescent="0.5">
      <c r="B6" s="39" t="s">
        <v>25</v>
      </c>
      <c r="C6" s="40"/>
      <c r="D6" s="7" t="s">
        <v>30</v>
      </c>
    </row>
    <row r="7" spans="1:5" ht="14.65" thickTop="1" x14ac:dyDescent="0.45">
      <c r="B7" s="98"/>
      <c r="C7" s="98"/>
      <c r="D7" s="98"/>
    </row>
    <row r="8" spans="1:5" x14ac:dyDescent="0.45">
      <c r="B8" s="98"/>
      <c r="C8" s="98"/>
      <c r="D8" s="98"/>
    </row>
    <row r="9" spans="1:5" x14ac:dyDescent="0.45">
      <c r="B9" s="98"/>
      <c r="C9" s="98"/>
      <c r="D9" s="98"/>
    </row>
    <row r="10" spans="1:5" x14ac:dyDescent="0.45">
      <c r="B10" s="98"/>
      <c r="C10" s="98"/>
      <c r="D10" s="98"/>
    </row>
    <row r="11" spans="1:5" x14ac:dyDescent="0.45">
      <c r="B11" s="98"/>
      <c r="C11" s="98"/>
      <c r="D11" s="98"/>
    </row>
    <row r="12" spans="1:5" x14ac:dyDescent="0.45">
      <c r="B12" s="98"/>
      <c r="C12" s="98"/>
      <c r="D12" s="98"/>
    </row>
    <row r="13" spans="1:5" x14ac:dyDescent="0.45">
      <c r="B13" s="98"/>
      <c r="C13" s="98"/>
      <c r="D13" s="98"/>
    </row>
    <row r="14" spans="1:5" x14ac:dyDescent="0.45">
      <c r="B14" s="98"/>
      <c r="C14" s="98"/>
      <c r="D14" s="98"/>
    </row>
    <row r="15" spans="1:5" x14ac:dyDescent="0.45">
      <c r="B15" s="109" t="s">
        <v>26</v>
      </c>
      <c r="C15" s="109"/>
      <c r="D15" s="109"/>
    </row>
    <row r="16" spans="1:5" x14ac:dyDescent="0.45">
      <c r="A16" s="2"/>
    </row>
    <row r="17" spans="2:10" x14ac:dyDescent="0.45">
      <c r="B17" s="110"/>
      <c r="C17" s="110"/>
      <c r="D17" s="110"/>
    </row>
    <row r="18" spans="2:10" ht="43.5" customHeight="1" x14ac:dyDescent="0.45">
      <c r="B18" s="105" t="s">
        <v>2</v>
      </c>
      <c r="C18" s="105"/>
      <c r="D18" s="105"/>
      <c r="I18" s="10"/>
      <c r="J18" s="10"/>
    </row>
    <row r="19" spans="2:10" ht="39" customHeight="1" x14ac:dyDescent="0.45">
      <c r="B19" s="103" t="s">
        <v>9</v>
      </c>
      <c r="C19" s="101" t="s">
        <v>27</v>
      </c>
      <c r="D19" s="102"/>
      <c r="I19" s="27"/>
      <c r="J19" s="10"/>
    </row>
    <row r="20" spans="2:10" x14ac:dyDescent="0.45">
      <c r="B20" s="104"/>
      <c r="C20" s="31" t="s">
        <v>0</v>
      </c>
      <c r="D20" s="32" t="s">
        <v>1</v>
      </c>
      <c r="I20" s="27"/>
      <c r="J20" s="10"/>
    </row>
    <row r="21" spans="2:10" x14ac:dyDescent="0.45">
      <c r="B21" s="33">
        <v>1750</v>
      </c>
      <c r="C21" s="35" t="s">
        <v>3</v>
      </c>
      <c r="D21" s="34">
        <v>2000</v>
      </c>
      <c r="I21" s="10"/>
      <c r="J21" s="10"/>
    </row>
    <row r="22" spans="2:10" x14ac:dyDescent="0.45">
      <c r="B22" s="33">
        <v>2000</v>
      </c>
      <c r="C22" s="34">
        <v>2000</v>
      </c>
      <c r="D22" s="34">
        <v>2650</v>
      </c>
    </row>
    <row r="23" spans="2:10" x14ac:dyDescent="0.45">
      <c r="B23" s="33">
        <v>2250</v>
      </c>
      <c r="C23" s="34">
        <v>2600</v>
      </c>
      <c r="D23" s="34">
        <v>3400</v>
      </c>
    </row>
    <row r="24" spans="2:10" x14ac:dyDescent="0.45">
      <c r="B24" s="33">
        <v>2500</v>
      </c>
      <c r="C24" s="34">
        <v>3250</v>
      </c>
      <c r="D24" s="34">
        <v>4350</v>
      </c>
    </row>
    <row r="25" spans="2:10" x14ac:dyDescent="0.45">
      <c r="B25" s="33">
        <v>2750</v>
      </c>
      <c r="C25" s="34">
        <v>3900</v>
      </c>
      <c r="D25" s="35" t="s">
        <v>3</v>
      </c>
    </row>
    <row r="26" spans="2:10" ht="14.65" thickBot="1" x14ac:dyDescent="0.5">
      <c r="B26" s="36">
        <v>3000</v>
      </c>
      <c r="C26" s="37">
        <v>4500</v>
      </c>
      <c r="D26" s="38" t="s">
        <v>3</v>
      </c>
    </row>
    <row r="27" spans="2:10" ht="34.9" customHeight="1" x14ac:dyDescent="0.45">
      <c r="B27" s="106" t="s">
        <v>29</v>
      </c>
      <c r="C27" s="106"/>
      <c r="D27" s="106"/>
    </row>
    <row r="28" spans="2:10" ht="34.9" customHeight="1" x14ac:dyDescent="0.45">
      <c r="B28" s="107"/>
      <c r="C28" s="107"/>
      <c r="D28" s="107"/>
    </row>
    <row r="29" spans="2:10" ht="34.9" customHeight="1" thickBot="1" x14ac:dyDescent="0.5">
      <c r="B29" s="108"/>
      <c r="C29" s="108"/>
      <c r="D29" s="108"/>
    </row>
    <row r="30" spans="2:10" ht="14.65" thickTop="1" x14ac:dyDescent="0.45">
      <c r="B30" s="9"/>
      <c r="C30" s="9"/>
      <c r="D30" s="9"/>
    </row>
    <row r="32" spans="2:10" x14ac:dyDescent="0.45">
      <c r="B32" s="99" t="s">
        <v>31</v>
      </c>
      <c r="C32" s="100"/>
      <c r="D32" s="4">
        <v>3000</v>
      </c>
      <c r="E32" t="s">
        <v>4</v>
      </c>
    </row>
    <row r="33" spans="1:5" x14ac:dyDescent="0.45">
      <c r="C33" s="1" t="s">
        <v>5</v>
      </c>
      <c r="D33" s="5" t="s">
        <v>32</v>
      </c>
    </row>
    <row r="34" spans="1:5" x14ac:dyDescent="0.45">
      <c r="C34" s="1" t="s">
        <v>6</v>
      </c>
      <c r="D34" s="6">
        <v>8</v>
      </c>
      <c r="E34" t="s">
        <v>8</v>
      </c>
    </row>
    <row r="36" spans="1:5" ht="14.65" thickBot="1" x14ac:dyDescent="0.5">
      <c r="C36" s="1" t="str">
        <f>IF(B32="Measured Compressive Strength =","f'm =","Required Compressive Strength =")</f>
        <v>Required Compressive Strength =</v>
      </c>
      <c r="D36" s="41">
        <f>IF(Calculations!E14&lt;&gt;0,Calculations!E14,Calculations!E15)</f>
        <v>4500</v>
      </c>
      <c r="E36" t="s">
        <v>4</v>
      </c>
    </row>
    <row r="37" spans="1:5" ht="14.65" thickTop="1" x14ac:dyDescent="0.45"/>
    <row r="39" spans="1:5" x14ac:dyDescent="0.45">
      <c r="A39" s="11"/>
      <c r="B39" s="11"/>
      <c r="C39" s="11"/>
      <c r="D39" s="11"/>
      <c r="E39" s="11"/>
    </row>
    <row r="40" spans="1:5" x14ac:dyDescent="0.45">
      <c r="A40" s="11"/>
      <c r="B40" s="11"/>
      <c r="C40" s="11"/>
      <c r="D40" s="11"/>
      <c r="E40" s="11"/>
    </row>
    <row r="44" spans="1:5" x14ac:dyDescent="0.45">
      <c r="B44" s="3"/>
    </row>
  </sheetData>
  <sheetProtection algorithmName="SHA-512" hashValue="VpNONJoZWJsdVmAKL3hAv4TmRCQhrvJABx+6oc0fP7Iue169h0ZpS+BNLm/++fBm4fz+Su/yPP6Lq0j4Jm/zeA==" saltValue="ycYaQtAwh5rbhEcfoHccCA==" spinCount="100000" sheet="1" objects="1" scenarios="1" selectLockedCells="1"/>
  <mergeCells count="8">
    <mergeCell ref="B7:D14"/>
    <mergeCell ref="B32:C32"/>
    <mergeCell ref="C19:D19"/>
    <mergeCell ref="B19:B20"/>
    <mergeCell ref="B18:D18"/>
    <mergeCell ref="B27:D29"/>
    <mergeCell ref="B15:D15"/>
    <mergeCell ref="B17:D17"/>
  </mergeCells>
  <dataValidations count="2">
    <dataValidation type="list" allowBlank="1" showInputMessage="1" showErrorMessage="1" sqref="B32" xr:uid="{00000000-0002-0000-0200-000000000000}">
      <formula1>"Compressive Strength of CMU =,Specified Compressive Strength of Masonry (f'm) ="</formula1>
    </dataValidation>
    <dataValidation type="list" allowBlank="1" showInputMessage="1" showErrorMessage="1" sqref="D33" xr:uid="{00000000-0002-0000-0200-000001000000}">
      <formula1>"M or S, N"</formula1>
    </dataValidation>
  </dataValidations>
  <pageMargins left="0.7" right="0.7" top="0.75" bottom="0.75" header="0.3" footer="0.3"/>
  <pageSetup orientation="portrait" r:id="rId1"/>
  <headerFooter differentFirst="1">
    <firstHeader>&amp;C&amp;"-,Bold"NCMA Unit Strength Calculator 
2016 TMS 402/602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H15"/>
  <sheetViews>
    <sheetView workbookViewId="0">
      <selection activeCell="G22" sqref="G22"/>
    </sheetView>
  </sheetViews>
  <sheetFormatPr defaultRowHeight="14.25" x14ac:dyDescent="0.45"/>
  <cols>
    <col min="2" max="2" width="8.86328125" customWidth="1"/>
    <col min="3" max="3" width="10.59765625" customWidth="1"/>
    <col min="4" max="4" width="12.73046875" customWidth="1"/>
    <col min="5" max="5" width="12.265625" customWidth="1"/>
    <col min="6" max="6" width="13.265625" customWidth="1"/>
    <col min="8" max="8" width="10.265625" customWidth="1"/>
  </cols>
  <sheetData>
    <row r="4" spans="2:8" x14ac:dyDescent="0.45">
      <c r="H4" s="119" t="s">
        <v>18</v>
      </c>
    </row>
    <row r="5" spans="2:8" ht="33.6" customHeight="1" x14ac:dyDescent="0.45">
      <c r="D5" s="16" t="s">
        <v>17</v>
      </c>
      <c r="E5" s="19" t="s">
        <v>22</v>
      </c>
      <c r="H5" s="119"/>
    </row>
    <row r="6" spans="2:8" x14ac:dyDescent="0.45">
      <c r="B6" s="117" t="s">
        <v>14</v>
      </c>
      <c r="C6" s="117"/>
      <c r="D6" s="113">
        <f>'2013 TMS 402_602'!D32</f>
        <v>3000</v>
      </c>
      <c r="E6" s="120" t="str">
        <f>'2013 TMS 402_602'!D33</f>
        <v>M or S</v>
      </c>
      <c r="F6" s="14" t="s">
        <v>7</v>
      </c>
      <c r="G6" s="13">
        <f>ROUNDUP(IF('2013 TMS 402_602'!D33="M or S",IF(AND('2013 TMS 402_602'!D32&lt;='2013 TMS 402_602'!C22,'2013 TMS 402_602'!D32&gt;=0.95*'2013 TMS 402_602'!C22),'2013 TMS 402_602'!B22,IF(AND('2013 TMS 402_602'!D32&lt;='2013 TMS 402_602'!C23,'2013 TMS 402_602'!D32&gt;'2013 TMS 402_602'!C22),'2013 TMS 402_602'!B22+('2013 TMS 402_602'!D32-'2013 TMS 402_602'!C22)*(('2013 TMS 402_602'!B23-'2013 TMS 402_602'!B22)/('2013 TMS 402_602'!C23-'2013 TMS 402_602'!C22)),IF(AND('2013 TMS 402_602'!D32&lt;='2013 TMS 402_602'!C24,'2013 TMS 402_602'!D32&gt;'2013 TMS 402_602'!C23),'2013 TMS 402_602'!B23+('2013 TMS 402_602'!D32-'2013 TMS 402_602'!C23)*(('2013 TMS 402_602'!B24-'2013 TMS 402_602'!B23)/('2013 TMS 402_602'!C24-'2013 TMS 402_602'!C23)),IF(AND('2013 TMS 402_602'!D32&lt;='2013 TMS 402_602'!C25,'2013 TMS 402_602'!D32&gt;'2013 TMS 402_602'!C24),'2013 TMS 402_602'!B24+('2013 TMS 402_602'!D32-'2013 TMS 402_602'!C24)*(('2013 TMS 402_602'!B25-'2013 TMS 402_602'!B24)/('2013 TMS 402_602'!C25-'2013 TMS 402_602'!C24)),IF(AND('2013 TMS 402_602'!D32&lt;='2013 TMS 402_602'!C26,'2013 TMS 402_602'!D32&gt;'2013 TMS 402_602'!C25),'2013 TMS 402_602'!B25+('2013 TMS 402_602'!D32-'2013 TMS 402_602'!C25)*(('2013 TMS 402_602'!B26-'2013 TMS 402_602'!B25)/('2013 TMS 402_602'!C26-'2013 TMS 402_602'!C25)),IF(AND('2013 TMS 402_602'!D32&lt;='2013 TMS 402_602'!C27,'2013 TMS 402_602'!D32&gt;'2013 TMS 402_602'!C26),'2013 TMS 402_602'!B26+('2013 TMS 402_602'!D32-'2013 TMS 402_602'!C26)*(('2013 TMS 402_602'!B27-'2013 TMS 402_602'!B26)/('2013 TMS 402_602'!C27-'2013 TMS 402_602'!C26)),IF('2013 TMS 402_602'!D32&gt;='2013 TMS 402_602'!C27,'2013 TMS 402_602'!B27,))))))),IF(AND('2013 TMS 402_602'!D32&gt;=0.95*'2013 TMS 402_602'!D21,'2013 TMS 402_602'!D32&lt;'2013 TMS 402_602'!D21),'2013 TMS 402_602'!B21,IF(AND('2013 TMS 402_602'!D32&lt;='2013 TMS 402_602'!D22,'2013 TMS 402_602'!D32&gt;='2013 TMS 402_602'!D21),'2013 TMS 402_602'!B21+('2013 TMS 402_602'!D32-'2013 TMS 402_602'!D21)*(('2013 TMS 402_602'!B22-'2013 TMS 402_602'!B21)/('2013 TMS 402_602'!D22-'2013 TMS 402_602'!D21)),IF(AND('2013 TMS 402_602'!D32&lt;='2013 TMS 402_602'!D23,'2013 TMS 402_602'!D32&gt;='2013 TMS 402_602'!D22),'2013 TMS 402_602'!B22+('2013 TMS 402_602'!D32-'2013 TMS 402_602'!D22)*(('2013 TMS 402_602'!B23-'2013 TMS 402_602'!B22)/('2013 TMS 402_602'!D23-'2013 TMS 402_602'!D22)),IF(AND('2013 TMS 402_602'!D32&lt;='2013 TMS 402_602'!D24,'2013 TMS 402_602'!D32&gt;='2013 TMS 402_602'!D23),'2013 TMS 402_602'!B23+('2013 TMS 402_602'!D32-'2013 TMS 402_602'!D23)*(('2013 TMS 402_602'!B24-'2013 TMS 402_602'!B23)/('2013 TMS 402_602'!D24-'2013 TMS 402_602'!D23)),IF(AND('2013 TMS 402_602'!D32&lt;='2013 TMS 402_602'!D25,'2013 TMS 402_602'!D32&gt;='2013 TMS 402_602'!D24),'2013 TMS 402_602'!B24+('2013 TMS 402_602'!D32-'2013 TMS 402_602'!D24)*(('2013 TMS 402_602'!B25-'2013 TMS 402_602'!B24)/('2013 TMS 402_602'!D25-'2013 TMS 402_602'!D24)),IF(AND('2013 TMS 402_602'!D32&gt;'2013 TMS 402_602'!D25,'2013 TMS 402_602'!D33="N"),'2013 TMS 402_602'!B25,))))))),-1)</f>
        <v>2410</v>
      </c>
      <c r="H6" s="15">
        <f>ROUNDUP(G6*0.85,-1)</f>
        <v>2050</v>
      </c>
    </row>
    <row r="7" spans="2:8" x14ac:dyDescent="0.45">
      <c r="B7" s="117"/>
      <c r="C7" s="117"/>
      <c r="D7" s="114"/>
      <c r="E7" s="121"/>
      <c r="F7" s="14" t="s">
        <v>21</v>
      </c>
      <c r="G7" s="13">
        <f>ROUNDUP(IF('2013 TMS 402_602'!D33="M or S",IF(AND('2013 TMS 402_602'!D32&lt;='2013 TMS 402_602'!B22,'2013 TMS 402_602'!D32&gt;=0.95*'2013 TMS 402_602'!B22),'2013 TMS 402_602'!C22,IF(AND('2013 TMS 402_602'!D32&lt;='2013 TMS 402_602'!B23,'2013 TMS 402_602'!D32&gt;='2013 TMS 402_602'!B22),'2013 TMS 402_602'!C22+('2013 TMS 402_602'!D32-'2013 TMS 402_602'!B22)*(('2013 TMS 402_602'!C23-'2013 TMS 402_602'!C22)/('2013 TMS 402_602'!B23-'2013 TMS 402_602'!B22)),IF(AND('2013 TMS 402_602'!D32&lt;='2013 TMS 402_602'!B24,'2013 TMS 402_602'!D32&gt;='2013 TMS 402_602'!B23),'2013 TMS 402_602'!C23+('2013 TMS 402_602'!D32-'2013 TMS 402_602'!B23)*(('2013 TMS 402_602'!C24-'2013 TMS 402_602'!C23)/('2013 TMS 402_602'!B24-'2013 TMS 402_602'!B23)),IF(AND('2013 TMS 402_602'!D32&lt;='2013 TMS 402_602'!B25,'2013 TMS 402_602'!D32&gt;='2013 TMS 402_602'!B24),'2013 TMS 402_602'!C24+('2013 TMS 402_602'!D32-'2013 TMS 402_602'!B24)*(('2013 TMS 402_602'!C25-'2013 TMS 402_602'!C24)/('2013 TMS 402_602'!B25-'2013 TMS 402_602'!B24)),IF(AND('2013 TMS 402_602'!D32&lt;='2013 TMS 402_602'!B26,'2013 TMS 402_602'!D32&gt;'2013 TMS 402_602'!B25),'2013 TMS 402_602'!C25+('2013 TMS 402_602'!D32-'2013 TMS 402_602'!B25)*(('2013 TMS 402_602'!C26-'2013 TMS 402_602'!C25)/('2013 TMS 402_602'!B26-'2013 TMS 402_602'!B25)),IF(AND('2013 TMS 402_602'!D32&lt;'2013 TMS 402_602'!B27,'2013 TMS 402_602'!D32&gt;'2013 TMS 402_602'!B26),'2013 TMS 402_602'!C26+('2013 TMS 402_602'!D32-'2013 TMS 402_602'!B26)*(('2013 TMS 402_602'!C27-'2013 TMS 402_602'!C26)/('2013 TMS 402_602'!B27-'2013 TMS 402_602'!B26)),IF('2013 TMS 402_602'!D32&gt;='2013 TMS 402_602'!B27,'2013 TMS 402_602'!C27,))))))),IF(AND('2013 TMS 402_602'!D32&lt;='2013 TMS 402_602'!B22,'2013 TMS 402_602'!D32&gt;='2013 TMS 402_602'!B21),'2013 TMS 402_602'!D21+('2013 TMS 402_602'!D32-'2013 TMS 402_602'!B21)*(('2013 TMS 402_602'!D22-'2013 TMS 402_602'!D21)/('2013 TMS 402_602'!B22-'2013 TMS 402_602'!B21)),IF(AND('2013 TMS 402_602'!D32&lt;='2013 TMS 402_602'!B23,'2013 TMS 402_602'!D32&gt;='2013 TMS 402_602'!B22),'2013 TMS 402_602'!D22+('2013 TMS 402_602'!D32-'2013 TMS 402_602'!B22)*(('2013 TMS 402_602'!D23-'2013 TMS 402_602'!D22)/('2013 TMS 402_602'!B23-'2013 TMS 402_602'!B22)),IF(AND('2013 TMS 402_602'!D32&lt;='2013 TMS 402_602'!B24,'2013 TMS 402_602'!D32&gt;='2013 TMS 402_602'!B23),'2013 TMS 402_602'!D23+('2013 TMS 402_602'!D32-'2013 TMS 402_602'!B23)*(('2013 TMS 402_602'!D24-'2013 TMS 402_602'!D23)/('2013 TMS 402_602'!B24-'2013 TMS 402_602'!B23)),IF(AND('2013 TMS 402_602'!D32&lt;'2013 TMS 402_602'!B25,'2013 TMS 402_602'!D32&gt;='2013 TMS 402_602'!B24),'2013 TMS 402_602'!D24+('2013 TMS 402_602'!D32-'2013 TMS 402_602'!B24)*(('2013 TMS 402_602'!D25-'2013 TMS 402_602'!D24)/('2013 TMS 402_602'!B25-'2013 TMS 402_602'!B24)),IF(AND('2013 TMS 402_602'!D32&gt;='2013 TMS 402_602'!B25,'2013 TMS 402_602'!D33="N"),'2013 TMS 402_602'!D25,)))))),-1)</f>
        <v>4500</v>
      </c>
      <c r="H7" s="15">
        <f>ROUNDUP(G7*(1/0.85),-1)</f>
        <v>5300</v>
      </c>
    </row>
    <row r="8" spans="2:8" x14ac:dyDescent="0.45">
      <c r="B8" s="118" t="s">
        <v>15</v>
      </c>
      <c r="C8" s="118"/>
      <c r="D8" s="115">
        <f>'2016 TMS 402_602'!D32</f>
        <v>3000</v>
      </c>
      <c r="E8" s="122" t="str">
        <f>'2016 TMS 402_602'!D33</f>
        <v>M or S</v>
      </c>
      <c r="F8" s="17" t="s">
        <v>7</v>
      </c>
      <c r="G8" s="12">
        <f>ROUNDUP(IF('2016 TMS 402_602'!D33="M or S",IF(AND('2016 TMS 402_602'!D32&lt;='2016 TMS 402_602'!C22,'2016 TMS 402_602'!D32&gt;=0.95*'2016 TMS 402_602'!C22),'2016 TMS 402_602'!B22,IF(AND('2016 TMS 402_602'!D32&lt;='2016 TMS 402_602'!C23,'2016 TMS 402_602'!D32&gt;'2016 TMS 402_602'!C22),'2016 TMS 402_602'!B22+('2016 TMS 402_602'!D32-'2016 TMS 402_602'!C22)*(('2016 TMS 402_602'!B23-'2016 TMS 402_602'!B22)/('2016 TMS 402_602'!C23-'2016 TMS 402_602'!C22)),IF(AND('2016 TMS 402_602'!D32&lt;='2016 TMS 402_602'!C24,'2016 TMS 402_602'!D32&gt;'2016 TMS 402_602'!C23),'2016 TMS 402_602'!B23+('2016 TMS 402_602'!D32-'2016 TMS 402_602'!C23)*(('2016 TMS 402_602'!B24-'2016 TMS 402_602'!B23)/('2016 TMS 402_602'!C24-'2016 TMS 402_602'!C23)),IF(AND('2016 TMS 402_602'!D32&lt;='2016 TMS 402_602'!C25,'2016 TMS 402_602'!D32&gt;'2016 TMS 402_602'!C24),'2016 TMS 402_602'!B24+('2016 TMS 402_602'!D32-'2016 TMS 402_602'!C24)*(('2016 TMS 402_602'!B25-'2016 TMS 402_602'!B24)/('2016 TMS 402_602'!C25-'2016 TMS 402_602'!C24)),IF(AND('2016 TMS 402_602'!D32&lt;='2016 TMS 402_602'!C26,'2016 TMS 402_602'!D32&gt;'2016 TMS 402_602'!C25),'2016 TMS 402_602'!B25+('2016 TMS 402_602'!D32-'2016 TMS 402_602'!C25)*(('2016 TMS 402_602'!B26-'2016 TMS 402_602'!B25)/('2016 TMS 402_602'!C26-'2016 TMS 402_602'!C25)),IF('2016 TMS 402_602'!D32&gt;='2016 TMS 402_602'!C26,'2016 TMS 402_602'!B26,)))))),IF(AND('2016 TMS 402_602'!D32&gt;=0.95*'2016 TMS 402_602'!D21,'2016 TMS 402_602'!D32&lt;'2016 TMS 402_602'!D21),'2016 TMS 402_602'!B21,IF(AND('2016 TMS 402_602'!D32&lt;='2016 TMS 402_602'!D22,'2016 TMS 402_602'!D32&gt;='2016 TMS 402_602'!D21),'2016 TMS 402_602'!B21+('2016 TMS 402_602'!D32-'2016 TMS 402_602'!D21)*(('2016 TMS 402_602'!B22-'2016 TMS 402_602'!B21)/('2016 TMS 402_602'!D22-'2016 TMS 402_602'!D21)),IF(AND('2016 TMS 402_602'!D32&lt;='2016 TMS 402_602'!D23,'2016 TMS 402_602'!D32&gt;='2016 TMS 402_602'!D22),'2016 TMS 402_602'!B22+('2016 TMS 402_602'!D32-'2016 TMS 402_602'!D22)*(('2016 TMS 402_602'!B23-'2016 TMS 402_602'!B22)/('2016 TMS 402_602'!D23-'2016 TMS 402_602'!D22)),IF(AND('2016 TMS 402_602'!D32&lt;='2016 TMS 402_602'!D24,'2016 TMS 402_602'!D32&gt;='2016 TMS 402_602'!D23),'2016 TMS 402_602'!B23+('2016 TMS 402_602'!D32-'2016 TMS 402_602'!D23)*(('2016 TMS 402_602'!B24-'2016 TMS 402_602'!B23)/('2016 TMS 402_602'!D24-'2016 TMS 402_602'!D23)),IF(AND('2016 TMS 402_602'!D32&gt;'2016 TMS 402_602'!D24,'2016 TMS 402_602'!D33="N"),'2016 TMS 402_602'!B24,)))))),-1)</f>
        <v>2410</v>
      </c>
      <c r="H8" s="18">
        <f>ROUNDUP(G8*0.85,-1)</f>
        <v>2050</v>
      </c>
    </row>
    <row r="9" spans="2:8" x14ac:dyDescent="0.45">
      <c r="B9" s="118"/>
      <c r="C9" s="118"/>
      <c r="D9" s="116"/>
      <c r="E9" s="123"/>
      <c r="F9" s="17" t="s">
        <v>21</v>
      </c>
      <c r="G9" s="12">
        <f>ROUNDUP(IF('2016 TMS 402_602'!D33="M or S",IF(AND('2016 TMS 402_602'!D32&lt;='2016 TMS 402_602'!B22,'2016 TMS 402_602'!D32&gt;=0.95*'2016 TMS 402_602'!B22),'2016 TMS 402_602'!C22,IF(AND('2016 TMS 402_602'!D32&lt;='2016 TMS 402_602'!B23,'2016 TMS 402_602'!D32&gt;='2016 TMS 402_602'!B22),'2016 TMS 402_602'!C22+('2016 TMS 402_602'!D32-'2016 TMS 402_602'!B22)*(('2016 TMS 402_602'!C23-'2016 TMS 402_602'!C22)/('2016 TMS 402_602'!B23-'2016 TMS 402_602'!B22)),IF(AND('2016 TMS 402_602'!D32&lt;='2016 TMS 402_602'!B24,'2016 TMS 402_602'!D32&gt;='2016 TMS 402_602'!B23),'2016 TMS 402_602'!C23+('2016 TMS 402_602'!D32-'2016 TMS 402_602'!B23)*(('2016 TMS 402_602'!C24-'2016 TMS 402_602'!C23)/('2016 TMS 402_602'!B24-'2016 TMS 402_602'!B23)),IF(AND('2016 TMS 402_602'!D32&lt;='2016 TMS 402_602'!B25,'2016 TMS 402_602'!D32&gt;='2016 TMS 402_602'!B24),'2016 TMS 402_602'!C24+('2016 TMS 402_602'!D32-'2016 TMS 402_602'!B24)*(('2016 TMS 402_602'!C25-'2016 TMS 402_602'!C24)/('2016 TMS 402_602'!B25-'2016 TMS 402_602'!B24)),IF(AND('2016 TMS 402_602'!D32&lt;='2016 TMS 402_602'!B26,'2016 TMS 402_602'!D32&gt;'2016 TMS 402_602'!B25),'2016 TMS 402_602'!C25+('2016 TMS 402_602'!D32-'2016 TMS 402_602'!B25)*(('2016 TMS 402_602'!C26-'2016 TMS 402_602'!C25)/('2016 TMS 402_602'!B26-'2016 TMS 402_602'!B25)),IF('2016 TMS 402_602'!D32&gt;='2016 TMS 402_602'!B26,'2016 TMS 402_602'!C26,IF('2016 TMS 402_602'!D32&lt;0.95*'2016 TMS 402_602'!B22,,))))))),IF(AND('2016 TMS 402_602'!D32&lt;='2016 TMS 402_602'!B22,'2016 TMS 402_602'!D32&gt;='2016 TMS 402_602'!B21),'2016 TMS 402_602'!D21+('2016 TMS 402_602'!D32-'2016 TMS 402_602'!B21)*(('2016 TMS 402_602'!D22-'2016 TMS 402_602'!D21)/('2016 TMS 402_602'!B22-'2016 TMS 402_602'!B21)),IF(AND('2016 TMS 402_602'!D32&lt;='2016 TMS 402_602'!B23,'2016 TMS 402_602'!D32&gt;='2016 TMS 402_602'!B22),'2016 TMS 402_602'!D22+('2016 TMS 402_602'!D32-'2016 TMS 402_602'!B22)*(('2016 TMS 402_602'!D23-'2016 TMS 402_602'!D22)/('2016 TMS 402_602'!B23-'2016 TMS 402_602'!B22)),IF(AND('2016 TMS 402_602'!D32&lt;='2016 TMS 402_602'!B24,'2016 TMS 402_602'!D32&gt;='2016 TMS 402_602'!B23),'2016 TMS 402_602'!D23+('2016 TMS 402_602'!D32-'2016 TMS 402_602'!B23)*(('2016 TMS 402_602'!D24-'2016 TMS 402_602'!D23)/('2016 TMS 402_602'!B24-'2016 TMS 402_602'!B23)),IF(AND('2016 TMS 402_602'!D32&gt;'2016 TMS 402_602'!B24,'2016 TMS 402_602'!D33="N"),'2016 TMS 402_602'!D24,'2016 TMS 402_602'!C26))))),-1)</f>
        <v>4500</v>
      </c>
      <c r="H9" s="18">
        <f>ROUNDUP(G9*(1/0.85),-1)</f>
        <v>5300</v>
      </c>
    </row>
    <row r="11" spans="2:8" ht="14.65" thickBot="1" x14ac:dyDescent="0.5"/>
    <row r="12" spans="2:8" ht="14.65" thickBot="1" x14ac:dyDescent="0.5">
      <c r="D12" s="111" t="s">
        <v>23</v>
      </c>
      <c r="E12" s="112"/>
    </row>
    <row r="13" spans="2:8" ht="15" thickTop="1" thickBot="1" x14ac:dyDescent="0.5">
      <c r="D13" s="25" t="s">
        <v>19</v>
      </c>
      <c r="E13" s="26" t="s">
        <v>20</v>
      </c>
      <c r="G13" s="24"/>
    </row>
    <row r="14" spans="2:8" x14ac:dyDescent="0.45">
      <c r="D14" s="20">
        <f>IF('2013 TMS 402_602'!B32="Compressive Strength of CMU =",IF('2013 TMS 402_602'!D34&gt;=4,Calculations!G6,Calculations!H6),IF('2013 TMS 402_602'!D34&gt;=4,Calculations!G7,Calculations!H7))</f>
        <v>4500</v>
      </c>
      <c r="E14" s="21">
        <f>IF('2016 TMS 402_602'!B32="Compressive Strength of CMU =",IF('2016 TMS 402_602'!D34&gt;=4,Calculations!G8,Calculations!H8),IF('2016 TMS 402_602'!D34&gt;=4,Calculations!G9,Calculations!H9))</f>
        <v>4500</v>
      </c>
      <c r="F14" s="7" t="s">
        <v>24</v>
      </c>
    </row>
    <row r="15" spans="2:8" ht="14.65" thickBot="1" x14ac:dyDescent="0.5">
      <c r="D15" s="22" t="s">
        <v>16</v>
      </c>
      <c r="E15" s="23" t="s">
        <v>16</v>
      </c>
    </row>
  </sheetData>
  <mergeCells count="8">
    <mergeCell ref="H4:H5"/>
    <mergeCell ref="E6:E7"/>
    <mergeCell ref="E8:E9"/>
    <mergeCell ref="D12:E12"/>
    <mergeCell ref="D6:D7"/>
    <mergeCell ref="D8:D9"/>
    <mergeCell ref="B6:C7"/>
    <mergeCell ref="B8:C9"/>
  </mergeCells>
  <pageMargins left="0.7" right="0.7" top="0.75" bottom="0.75" header="0.3" footer="0.3"/>
  <ignoredErrors>
    <ignoredError sqref="H7:H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 and Help</vt:lpstr>
      <vt:lpstr>2013 TMS 402_602</vt:lpstr>
      <vt:lpstr>2016 TMS 402_602</vt:lpstr>
      <vt:lpstr>Calculations</vt:lpstr>
    </vt:vector>
  </TitlesOfParts>
  <Company>NCMA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Roye</dc:creator>
  <cp:lastModifiedBy>Amanda Bedian</cp:lastModifiedBy>
  <cp:lastPrinted>2017-03-08T19:34:14Z</cp:lastPrinted>
  <dcterms:created xsi:type="dcterms:W3CDTF">2017-03-06T19:32:44Z</dcterms:created>
  <dcterms:modified xsi:type="dcterms:W3CDTF">2021-02-16T18:07:39Z</dcterms:modified>
</cp:coreProperties>
</file>